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<sst xmlns="http://schemas.openxmlformats.org/spreadsheetml/2006/main" count="118" uniqueCount="45">
  <si>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</si>
  <si>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</si>
  <si>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</si>
  <si>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</si>
  <si>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</si>
  <si>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</si>
  <si>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</si>
  <si>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</si>
  <si>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</si>
  <si>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</si>
  <si>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</si>
  <si>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</si>
  <si>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</si>
  <si>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</si>
  <si>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</si>
  <si>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</si>
  <si>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</si>
  <si>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</si>
  <si>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</si>
  <si>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</si>
  <si>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</si>
  <si>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</si>
  <si>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</si>
  <si>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</si>
  <si>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</si>
  <si>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</si>
  <si>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</si>
  <si>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</si>
  <si>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</si>
  <si>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</si>
  <si>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</si>
  <si>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</si>
  <si>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</si>
  <si>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</si>
  <si>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</si>
  <si>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</si>
  <si>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</si>
  <si>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</si>
  <si>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</si>
  <si>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</si>
  <si>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</si>
  <si>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V10</t>
  </si>
  <si>
    <t>Holzart</t>
  </si>
  <si>
    <t>Eiche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</si>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</sst>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17">
        <v>33.2</v>
      </c>
      <c r="C3" s="17">
        <v>0.35</v>
      </c>
      <c r="D3" s="17">
        <v>0.33</v>
      </c>
      <c r="E3" s="17">
        <v>1.38</v>
      </c>
      <c r="F3" s="17">
        <v>0.53</v>
      </c>
      <c r="G3" s="17">
        <v>0.63</v>
      </c>
      <c r="H3" s="17">
        <v>13.24</v>
      </c>
      <c r="I3" s="17">
        <v>35.64</v>
      </c>
      <c r="J3" s="54">
        <v>0.55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32.7</v>
      </c>
      <c r="C4" s="54">
        <v>0.32</v>
      </c>
      <c r="D4" s="17">
        <v>0.32</v>
      </c>
      <c r="E4" s="17">
        <v>1.42</v>
      </c>
      <c r="F4" s="54">
        <v>0.56</v>
      </c>
      <c r="G4" s="17">
        <v>0.63</v>
      </c>
      <c r="H4" s="17">
        <v>14.24</v>
      </c>
      <c r="I4" s="17">
        <v>36.34</v>
      </c>
      <c r="J4" s="54">
        <v>0.56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33.6</v>
      </c>
      <c r="C5" s="17">
        <v>0.27</v>
      </c>
      <c r="D5" s="17">
        <v>0.32</v>
      </c>
      <c r="E5" s="54">
        <v>1.39</v>
      </c>
      <c r="F5" s="54">
        <v>0.68</v>
      </c>
      <c r="G5" s="17">
        <v>0.65</v>
      </c>
      <c r="H5" s="54">
        <v>14.71</v>
      </c>
      <c r="I5" s="17">
        <v>36.04</v>
      </c>
      <c r="J5" s="54">
        <v>0.64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1.7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0.5392981466666666</v>
      </c>
      <c r="P12" s="59">
        <f>0.9*(D17+F17+H17)+0.88*(E17+G17)</f>
        <v>47.42776653333333</v>
      </c>
      <c r="Q12" s="59">
        <f>0.9*(D17+F17+H17)+88*(E17+G17)/(100-I17)</f>
        <v>47.50342833830679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33.2</v>
      </c>
      <c r="C14" s="29">
        <f aca="true" t="shared" si="0" ref="C14:G16">D3</f>
        <v>0.33</v>
      </c>
      <c r="D14" s="29">
        <f t="shared" si="0"/>
        <v>1.38</v>
      </c>
      <c r="E14" s="29">
        <f t="shared" si="0"/>
        <v>0.53</v>
      </c>
      <c r="F14" s="29">
        <f t="shared" si="0"/>
        <v>0.63</v>
      </c>
      <c r="G14" s="29">
        <f t="shared" si="0"/>
        <v>13.24</v>
      </c>
      <c r="H14" s="29">
        <f>I3+(1.0526*C3)</f>
        <v>36.00841</v>
      </c>
      <c r="I14" s="36">
        <f>J3</f>
        <v>0.55</v>
      </c>
      <c r="J14" s="30">
        <f>SUM(C14:I14)</f>
        <v>52.668409999999994</v>
      </c>
      <c r="L14" s="61">
        <f>B14+J14</f>
        <v>85.86841</v>
      </c>
      <c r="M14" s="18"/>
      <c r="N14" s="18"/>
      <c r="O14" s="63" t="s">
        <v>37</v>
      </c>
      <c r="P14" s="64">
        <f>8800*(E17+G17)*O12/Q12/(100-I17)</f>
        <v>14.72529070835871</v>
      </c>
      <c r="Q14" s="59"/>
      <c r="R14" s="59"/>
    </row>
    <row r="15" spans="1:18" ht="15">
      <c r="A15" s="44" t="s">
        <v>1</v>
      </c>
      <c r="B15" s="32">
        <f>B4</f>
        <v>32.7</v>
      </c>
      <c r="C15" s="29">
        <f t="shared" si="0"/>
        <v>0.32</v>
      </c>
      <c r="D15" s="29">
        <f t="shared" si="0"/>
        <v>1.42</v>
      </c>
      <c r="E15" s="29">
        <f t="shared" si="0"/>
        <v>0.56</v>
      </c>
      <c r="F15" s="29">
        <f t="shared" si="0"/>
        <v>0.63</v>
      </c>
      <c r="G15" s="29">
        <f t="shared" si="0"/>
        <v>14.24</v>
      </c>
      <c r="H15" s="29">
        <f>I4+(1.0526*C4)</f>
        <v>36.676832000000005</v>
      </c>
      <c r="I15" s="36">
        <f>J4</f>
        <v>0.56</v>
      </c>
      <c r="J15" s="30">
        <f>SUM(C15:I15)</f>
        <v>54.40683200000001</v>
      </c>
      <c r="L15" s="61">
        <f>B15+J15</f>
        <v>87.10683200000001</v>
      </c>
      <c r="M15" s="18"/>
      <c r="N15" s="18"/>
      <c r="O15" s="63" t="s">
        <v>38</v>
      </c>
      <c r="P15" s="64">
        <f>90*(F17*R12+D17*R12+R12)*O12/Q12/R12</f>
        <v>3.0993214424752353</v>
      </c>
      <c r="Q15" s="59"/>
      <c r="R15" s="59"/>
    </row>
    <row r="16" spans="1:18" ht="15.75" thickBot="1">
      <c r="A16" s="44" t="s">
        <v>2</v>
      </c>
      <c r="B16" s="32">
        <f>B5</f>
        <v>33.6</v>
      </c>
      <c r="C16" s="29">
        <f t="shared" si="0"/>
        <v>0.32</v>
      </c>
      <c r="D16" s="29">
        <f t="shared" si="0"/>
        <v>1.39</v>
      </c>
      <c r="E16" s="29">
        <f t="shared" si="0"/>
        <v>0.68</v>
      </c>
      <c r="F16" s="29">
        <f t="shared" si="0"/>
        <v>0.65</v>
      </c>
      <c r="G16" s="29">
        <f t="shared" si="0"/>
        <v>14.71</v>
      </c>
      <c r="H16" s="29">
        <f>I5+(1.0526*C5)</f>
        <v>36.324202</v>
      </c>
      <c r="I16" s="36">
        <f>J5</f>
        <v>0.64</v>
      </c>
      <c r="J16" s="30">
        <f>SUM(C16:I16)</f>
        <v>54.714202</v>
      </c>
      <c r="L16" s="61">
        <f>B16+J16</f>
        <v>88.314202</v>
      </c>
      <c r="M16" s="18"/>
      <c r="N16" s="18"/>
      <c r="O16" s="65" t="s">
        <v>39</v>
      </c>
      <c r="P16" s="66">
        <f>90*(H17*R12-D17)*O12/Q12/R12</f>
        <v>36.17559003577171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33.166666666666664</v>
      </c>
      <c r="C17" s="7">
        <f t="shared" si="1"/>
        <v>0.3233333333333333</v>
      </c>
      <c r="D17" s="7">
        <f t="shared" si="1"/>
        <v>1.3966666666666665</v>
      </c>
      <c r="E17" s="7">
        <f t="shared" si="1"/>
        <v>0.59</v>
      </c>
      <c r="F17" s="7">
        <f t="shared" si="1"/>
        <v>0.6366666666666667</v>
      </c>
      <c r="G17" s="7">
        <f t="shared" si="1"/>
        <v>14.063333333333333</v>
      </c>
      <c r="H17" s="7">
        <f t="shared" si="1"/>
        <v>36.33648133333333</v>
      </c>
      <c r="I17" s="37">
        <f t="shared" si="1"/>
        <v>0.5833333333333334</v>
      </c>
      <c r="J17" s="11">
        <f t="shared" si="1"/>
        <v>53.929814666666665</v>
      </c>
      <c r="L17" s="64">
        <f>B17+J17</f>
        <v>87.09648133333333</v>
      </c>
      <c r="M17" s="18"/>
      <c r="N17" s="18"/>
      <c r="O17" s="63" t="s">
        <v>9</v>
      </c>
      <c r="P17" s="64">
        <f>SUM(P14:P16)</f>
        <v>54.00020218660566</v>
      </c>
      <c r="Q17" s="59"/>
      <c r="R17" s="59"/>
    </row>
    <row r="18" spans="1:10" ht="15.75" thickTop="1">
      <c r="A18" s="52" t="s">
        <v>13</v>
      </c>
      <c r="B18" s="34">
        <f>IF(B14="","",STDEV(B14:B16))</f>
        <v>0.4509249752825886</v>
      </c>
      <c r="C18" s="19">
        <f aca="true" t="shared" si="2" ref="C18:J18">IF(C14="","",STDEV(C14:C16))</f>
        <v>0.005773502691896262</v>
      </c>
      <c r="D18" s="19">
        <f t="shared" si="2"/>
        <v>0.020816659994661344</v>
      </c>
      <c r="E18" s="19">
        <f t="shared" si="2"/>
        <v>0.07937253933193825</v>
      </c>
      <c r="F18" s="19">
        <f t="shared" si="2"/>
        <v>0.011547005383792525</v>
      </c>
      <c r="G18" s="19">
        <f t="shared" si="2"/>
        <v>0.750755175362362</v>
      </c>
      <c r="H18" s="19">
        <f t="shared" si="2"/>
        <v>0.33438014151794515</v>
      </c>
      <c r="I18" s="38">
        <f t="shared" si="2"/>
        <v>0.04932882862316313</v>
      </c>
      <c r="J18" s="27">
        <f t="shared" si="2"/>
        <v>1.103166070472296</v>
      </c>
    </row>
    <row r="19" spans="1:12" ht="15.75" thickBot="1">
      <c r="A19" s="53" t="s">
        <v>4</v>
      </c>
      <c r="B19" s="35">
        <f aca="true" t="shared" si="3" ref="B19:J19">B18*100/B17</f>
        <v>1.3595727897967496</v>
      </c>
      <c r="C19" s="9">
        <f t="shared" si="3"/>
        <v>1.7856193892462666</v>
      </c>
      <c r="D19" s="9">
        <f t="shared" si="3"/>
        <v>1.4904529829113136</v>
      </c>
      <c r="E19" s="9">
        <f t="shared" si="3"/>
        <v>13.452972768125127</v>
      </c>
      <c r="F19" s="9">
        <f t="shared" si="3"/>
        <v>1.8136657670878307</v>
      </c>
      <c r="G19" s="9">
        <f t="shared" si="3"/>
        <v>5.338387120377071</v>
      </c>
      <c r="H19" s="9">
        <f t="shared" si="3"/>
        <v>0.9202325851270605</v>
      </c>
      <c r="I19" s="39">
        <f t="shared" si="3"/>
        <v>8.45637062111368</v>
      </c>
      <c r="J19" s="12">
        <f t="shared" si="3"/>
        <v>2.045558801362151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0.6265615385009725</v>
      </c>
      <c r="C25" s="4">
        <f t="shared" si="4"/>
        <v>2.6201664337313395</v>
      </c>
      <c r="D25" s="4">
        <f t="shared" si="4"/>
        <v>1.0062958042591377</v>
      </c>
      <c r="E25" s="4">
        <f t="shared" si="4"/>
        <v>1.19616293713822</v>
      </c>
      <c r="F25" s="4">
        <f t="shared" si="4"/>
        <v>25.13840839319053</v>
      </c>
      <c r="G25" s="4">
        <f t="shared" si="4"/>
        <v>68.36813566234486</v>
      </c>
      <c r="H25" s="40">
        <f t="shared" si="4"/>
        <v>1.0442692308349542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0.5881614279618411</v>
      </c>
      <c r="C26" s="4">
        <f>D15*100/$J15</f>
        <v>2.60996633658067</v>
      </c>
      <c r="D26" s="4">
        <f>E15*100/$J15</f>
        <v>1.029282498933222</v>
      </c>
      <c r="E26" s="4">
        <f>F15*100/$J15</f>
        <v>1.1579428112998749</v>
      </c>
      <c r="F26" s="4">
        <f aca="true" t="shared" si="5" ref="F26:I28">G15*100/$J15</f>
        <v>26.17318354430193</v>
      </c>
      <c r="G26" s="4">
        <f t="shared" si="5"/>
        <v>67.41218088198923</v>
      </c>
      <c r="H26" s="40">
        <f t="shared" si="5"/>
        <v>1.029282498933222</v>
      </c>
      <c r="I26" s="14">
        <f t="shared" si="5"/>
        <v>100.00000000000001</v>
      </c>
      <c r="J26" s="6"/>
    </row>
    <row r="27" spans="1:10" ht="15.75" thickBot="1">
      <c r="A27" s="44" t="s">
        <v>2</v>
      </c>
      <c r="B27" s="4">
        <f aca="true" t="shared" si="6" ref="B27:E28">C16*100/$J16</f>
        <v>0.5848572917137674</v>
      </c>
      <c r="C27" s="4">
        <f t="shared" si="6"/>
        <v>2.5404738608816775</v>
      </c>
      <c r="D27" s="4">
        <f t="shared" si="6"/>
        <v>1.2428217448917558</v>
      </c>
      <c r="E27" s="4">
        <f t="shared" si="6"/>
        <v>1.18799137379359</v>
      </c>
      <c r="F27" s="4">
        <f t="shared" si="5"/>
        <v>26.88515862846725</v>
      </c>
      <c r="G27" s="4">
        <f t="shared" si="5"/>
        <v>66.38898251682443</v>
      </c>
      <c r="H27" s="40">
        <f t="shared" si="5"/>
        <v>1.1697145834275349</v>
      </c>
      <c r="I27" s="14">
        <f t="shared" si="5"/>
        <v>100.00000000000001</v>
      </c>
      <c r="J27" s="6"/>
    </row>
    <row r="28" spans="1:10" ht="16.5" thickBot="1" thickTop="1">
      <c r="A28" s="45" t="s">
        <v>3</v>
      </c>
      <c r="B28" s="3">
        <f t="shared" si="6"/>
        <v>0.5995446773400123</v>
      </c>
      <c r="C28" s="3">
        <f t="shared" si="6"/>
        <v>2.5897857711903627</v>
      </c>
      <c r="D28" s="3">
        <f t="shared" si="6"/>
        <v>1.094014514321466</v>
      </c>
      <c r="E28" s="3">
        <f t="shared" si="6"/>
        <v>1.1805467357932204</v>
      </c>
      <c r="F28" s="3">
        <f t="shared" si="5"/>
        <v>26.077103027809404</v>
      </c>
      <c r="G28" s="3">
        <f t="shared" si="5"/>
        <v>67.37735250514861</v>
      </c>
      <c r="H28" s="41">
        <f t="shared" si="5"/>
        <v>1.0816527683969297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0.023183075744500375</v>
      </c>
      <c r="C29" s="4">
        <f t="shared" si="7"/>
        <v>0.04336694656851162</v>
      </c>
      <c r="D29" s="4">
        <f t="shared" si="7"/>
        <v>0.13043000567911495</v>
      </c>
      <c r="E29" s="4">
        <f t="shared" si="7"/>
        <v>0.020126552008615198</v>
      </c>
      <c r="F29" s="4">
        <f t="shared" si="7"/>
        <v>0.8783321807331045</v>
      </c>
      <c r="G29" s="4">
        <f t="shared" si="7"/>
        <v>0.9897669431053917</v>
      </c>
      <c r="H29" s="40">
        <f t="shared" si="7"/>
        <v>0.07711712842119735</v>
      </c>
      <c r="I29" s="14">
        <f t="shared" si="7"/>
        <v>1.4210854715202004E-14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3.8667803452707243</v>
      </c>
      <c r="C30" s="5">
        <f t="shared" si="8"/>
        <v>1.674537988853748</v>
      </c>
      <c r="D30" s="5">
        <f t="shared" si="8"/>
        <v>11.922145819062626</v>
      </c>
      <c r="E30" s="5">
        <f t="shared" si="8"/>
        <v>1.7048500833041549</v>
      </c>
      <c r="F30" s="5">
        <f t="shared" si="8"/>
        <v>3.368212258073394</v>
      </c>
      <c r="G30" s="5">
        <f t="shared" si="8"/>
        <v>1.4689905529157727</v>
      </c>
      <c r="H30" s="42">
        <f t="shared" si="8"/>
        <v>7.129564188652638</v>
      </c>
      <c r="I30" s="16">
        <f t="shared" si="8"/>
        <v>1.4210854715202004E-14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33.2</v>
      </c>
      <c r="C36" s="4">
        <f aca="true" t="shared" si="10" ref="C36:I36">C14/($J$14/(100-$B$14))</f>
        <v>0.4185431077186496</v>
      </c>
      <c r="D36" s="4">
        <f t="shared" si="10"/>
        <v>1.7502711777325346</v>
      </c>
      <c r="E36" s="4">
        <f t="shared" si="10"/>
        <v>0.6722055972451039</v>
      </c>
      <c r="F36" s="4">
        <f t="shared" si="10"/>
        <v>0.799036842008331</v>
      </c>
      <c r="G36" s="4">
        <f t="shared" si="10"/>
        <v>16.792456806651273</v>
      </c>
      <c r="H36" s="4">
        <f t="shared" si="10"/>
        <v>45.669914622446356</v>
      </c>
      <c r="I36" s="40">
        <f t="shared" si="10"/>
        <v>0.6975718461977494</v>
      </c>
      <c r="J36" s="14">
        <f>SUM(B36:I36)</f>
        <v>100</v>
      </c>
    </row>
    <row r="37" spans="1:10" ht="15">
      <c r="A37" s="44" t="s">
        <v>1</v>
      </c>
      <c r="B37" s="40">
        <f t="shared" si="9"/>
        <v>32.7</v>
      </c>
      <c r="C37" s="4">
        <f>C15/($J$15/(100-$B$15))</f>
        <v>0.3958326410183191</v>
      </c>
      <c r="D37" s="4">
        <f aca="true" t="shared" si="11" ref="D37:I37">D15/($J$15/(100-$B$15))</f>
        <v>1.7565073445187909</v>
      </c>
      <c r="E37" s="4">
        <f t="shared" si="11"/>
        <v>0.6927071217820585</v>
      </c>
      <c r="F37" s="4">
        <f t="shared" si="11"/>
        <v>0.7792955120048157</v>
      </c>
      <c r="G37" s="4">
        <f t="shared" si="11"/>
        <v>17.6145525253152</v>
      </c>
      <c r="H37" s="4">
        <f t="shared" si="11"/>
        <v>45.36839773357875</v>
      </c>
      <c r="I37" s="40">
        <f t="shared" si="11"/>
        <v>0.6927071217820585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33.6</v>
      </c>
      <c r="C38" s="4">
        <f>C16/($J$16/(100-$B$16))</f>
        <v>0.38834524169794166</v>
      </c>
      <c r="D38" s="4">
        <f aca="true" t="shared" si="12" ref="D38:I38">D16/($J$16/(100-$B$16))</f>
        <v>1.6868746436254338</v>
      </c>
      <c r="E38" s="4">
        <f t="shared" si="12"/>
        <v>0.825233638608126</v>
      </c>
      <c r="F38" s="4">
        <f t="shared" si="12"/>
        <v>0.788826272198944</v>
      </c>
      <c r="G38" s="4">
        <f t="shared" si="12"/>
        <v>17.851745329302254</v>
      </c>
      <c r="H38" s="4">
        <f t="shared" si="12"/>
        <v>44.08228439117142</v>
      </c>
      <c r="I38" s="40">
        <f t="shared" si="12"/>
        <v>0.7766904833958833</v>
      </c>
      <c r="J38" s="14">
        <f>SUM(B38:I38)</f>
        <v>100.00000000000001</v>
      </c>
    </row>
    <row r="39" spans="1:10" ht="16.5" thickBot="1" thickTop="1">
      <c r="A39" s="45" t="s">
        <v>3</v>
      </c>
      <c r="B39" s="41">
        <f t="shared" si="9"/>
        <v>33.166666666666664</v>
      </c>
      <c r="C39" s="3">
        <f>AVERAGE(C36:C38)</f>
        <v>0.4009069968116368</v>
      </c>
      <c r="D39" s="3">
        <f aca="true" t="shared" si="13" ref="D39:I39">AVERAGE(D36:D38)</f>
        <v>1.7312177219589195</v>
      </c>
      <c r="E39" s="3">
        <f t="shared" si="13"/>
        <v>0.7300487858784295</v>
      </c>
      <c r="F39" s="3">
        <f t="shared" si="13"/>
        <v>0.7890528754040304</v>
      </c>
      <c r="G39" s="3">
        <f t="shared" si="13"/>
        <v>17.419584887089577</v>
      </c>
      <c r="H39" s="3">
        <f t="shared" si="13"/>
        <v>45.04019891573217</v>
      </c>
      <c r="I39" s="41">
        <f t="shared" si="13"/>
        <v>0.7223231504585637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0.4509249752825886</v>
      </c>
      <c r="C40" s="4">
        <f aca="true" t="shared" si="14" ref="C40:J40">STDEV(C36:C38)</f>
        <v>0.015725444130104547</v>
      </c>
      <c r="D40" s="4">
        <f t="shared" si="14"/>
        <v>0.038528611331239984</v>
      </c>
      <c r="E40" s="4">
        <f t="shared" si="14"/>
        <v>0.08306741400191449</v>
      </c>
      <c r="F40" s="4">
        <f t="shared" si="14"/>
        <v>0.009872615627904284</v>
      </c>
      <c r="G40" s="4">
        <f t="shared" si="14"/>
        <v>0.5559067624354154</v>
      </c>
      <c r="H40" s="4">
        <f t="shared" si="14"/>
        <v>0.8431656336932969</v>
      </c>
      <c r="I40" s="40">
        <f t="shared" si="14"/>
        <v>0.047146278261899474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1.3595727897967496</v>
      </c>
      <c r="C41" s="5">
        <f aca="true" t="shared" si="15" ref="C41:J41">C40*100/C39</f>
        <v>3.9224668701636634</v>
      </c>
      <c r="D41" s="5">
        <f t="shared" si="15"/>
        <v>2.225520848275734</v>
      </c>
      <c r="E41" s="5">
        <f t="shared" si="15"/>
        <v>11.378337394529575</v>
      </c>
      <c r="F41" s="5">
        <f t="shared" si="15"/>
        <v>1.2511982321652477</v>
      </c>
      <c r="G41" s="5">
        <f t="shared" si="15"/>
        <v>3.1912744536606175</v>
      </c>
      <c r="H41" s="5">
        <f t="shared" si="15"/>
        <v>1.8720291073110382</v>
      </c>
      <c r="I41" s="42">
        <f t="shared" si="15"/>
        <v>6.527034088824215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2012-02-27T11:07:41Z</dcterms:modified>
  <cp:category/>
  <cp:version/>
  <cp:contentType/>
  <cp:contentStatus/>
</cp:coreProperties>
</file>