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<sst xmlns="http://schemas.openxmlformats.org/spreadsheetml/2006/main" count="118" uniqueCount="45">
  <si>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</si>
  <si>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</si>
  <si>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</si>
  <si>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</si>
  <si>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</si>
  <si>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</si>
  <si>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</si>
  <si>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</si>
  <si>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</si>
  <si>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</si>
  <si>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</si>
  <si>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</si>
  <si>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</si>
  <si>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</si>
  <si>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</si>
  <si>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</si>
  <si>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</si>
  <si>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</si>
  <si>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</si>
  <si>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</si>
  <si>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</si>
  <si>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</si>
  <si>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</si>
  <si>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</si>
  <si>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</si>
  <si>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</si>
  <si>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</si>
  <si>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</si>
  <si>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</si>
  <si>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</si>
  <si>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</si>
  <si>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</si>
  <si>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</si>
  <si>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</si>
  <si>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</si>
  <si>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</si>
  <si>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</si>
  <si>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</si>
  <si>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</si>
  <si>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</si>
  <si>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</si>
  <si>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V20</t>
  </si>
  <si>
    <t>Eiche</t>
  </si>
  <si>
    <t>Holzart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</si>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</sst>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55">
        <v>50.9</v>
      </c>
      <c r="C3" s="17">
        <v>0.13</v>
      </c>
      <c r="D3" s="17">
        <v>0.38</v>
      </c>
      <c r="E3" s="17">
        <v>0.69</v>
      </c>
      <c r="F3" s="17">
        <v>1.02</v>
      </c>
      <c r="G3" s="17">
        <v>1.24</v>
      </c>
      <c r="H3" s="54">
        <v>7.09</v>
      </c>
      <c r="I3" s="17">
        <v>17.71</v>
      </c>
      <c r="J3" s="54">
        <v>0.36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51.1</v>
      </c>
      <c r="C4" s="54">
        <v>0.14</v>
      </c>
      <c r="D4" s="17">
        <v>0.38</v>
      </c>
      <c r="E4" s="17">
        <v>0.72</v>
      </c>
      <c r="F4" s="54">
        <v>1.09</v>
      </c>
      <c r="G4" s="17">
        <v>1.26</v>
      </c>
      <c r="H4" s="17">
        <v>7.42</v>
      </c>
      <c r="I4" s="54">
        <v>18.2</v>
      </c>
      <c r="J4" s="54">
        <v>0.36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51.5</v>
      </c>
      <c r="C5" s="17">
        <v>0.14</v>
      </c>
      <c r="D5" s="17">
        <v>0.38</v>
      </c>
      <c r="E5" s="54">
        <v>0.7</v>
      </c>
      <c r="F5" s="54">
        <v>1.07</v>
      </c>
      <c r="G5" s="54">
        <v>1.25</v>
      </c>
      <c r="H5" s="54">
        <v>7.35</v>
      </c>
      <c r="I5" s="17">
        <v>17.91</v>
      </c>
      <c r="J5" s="54">
        <v>0.4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43</v>
      </c>
      <c r="B7" s="17" t="s">
        <v>42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1.4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0.2913718866666667</v>
      </c>
      <c r="P12" s="59">
        <f>0.9*(D17+F17+H17)+0.88*(E17+G17)</f>
        <v>25.378536466666667</v>
      </c>
      <c r="Q12" s="59">
        <f>0.9*(D17+F17+H17)+88*(E17+G17)/(100-I17)</f>
        <v>25.406060806423984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50.9</v>
      </c>
      <c r="C14" s="29">
        <f aca="true" t="shared" si="0" ref="C14:G16">D3</f>
        <v>0.38</v>
      </c>
      <c r="D14" s="29">
        <f t="shared" si="0"/>
        <v>0.69</v>
      </c>
      <c r="E14" s="29">
        <f t="shared" si="0"/>
        <v>1.02</v>
      </c>
      <c r="F14" s="29">
        <f t="shared" si="0"/>
        <v>1.24</v>
      </c>
      <c r="G14" s="29">
        <f t="shared" si="0"/>
        <v>7.09</v>
      </c>
      <c r="H14" s="29">
        <f>I3+(1.0526*C3)</f>
        <v>17.846838</v>
      </c>
      <c r="I14" s="36">
        <f>J3</f>
        <v>0.36</v>
      </c>
      <c r="J14" s="30">
        <f>SUM(C14:I14)</f>
        <v>28.626838</v>
      </c>
      <c r="L14" s="61">
        <f>B14+J14</f>
        <v>79.526838</v>
      </c>
      <c r="M14" s="18"/>
      <c r="N14" s="18"/>
      <c r="O14" s="63" t="s">
        <v>37</v>
      </c>
      <c r="P14" s="64">
        <f>8800*(E17+G17)*O12/Q12/(100-I17)</f>
        <v>8.455327913803487</v>
      </c>
      <c r="Q14" s="59"/>
      <c r="R14" s="59"/>
    </row>
    <row r="15" spans="1:18" ht="15">
      <c r="A15" s="44" t="s">
        <v>1</v>
      </c>
      <c r="B15" s="32">
        <f>B4</f>
        <v>51.1</v>
      </c>
      <c r="C15" s="29">
        <f t="shared" si="0"/>
        <v>0.38</v>
      </c>
      <c r="D15" s="29">
        <f t="shared" si="0"/>
        <v>0.72</v>
      </c>
      <c r="E15" s="29">
        <f t="shared" si="0"/>
        <v>1.09</v>
      </c>
      <c r="F15" s="29">
        <f t="shared" si="0"/>
        <v>1.26</v>
      </c>
      <c r="G15" s="29">
        <f t="shared" si="0"/>
        <v>7.42</v>
      </c>
      <c r="H15" s="29">
        <f>I4+(1.0526*C4)</f>
        <v>18.347364</v>
      </c>
      <c r="I15" s="36">
        <f>J4</f>
        <v>0.36</v>
      </c>
      <c r="J15" s="30">
        <f>SUM(C15:I15)</f>
        <v>29.577364</v>
      </c>
      <c r="L15" s="61">
        <f>B15+J15</f>
        <v>80.677364</v>
      </c>
      <c r="M15" s="18"/>
      <c r="N15" s="18"/>
      <c r="O15" s="63" t="s">
        <v>38</v>
      </c>
      <c r="P15" s="64">
        <f>90*(F17*R12+D17*R12+R12)*O12/Q12/R12</f>
        <v>3.048353228235108</v>
      </c>
      <c r="Q15" s="59"/>
      <c r="R15" s="59"/>
    </row>
    <row r="16" spans="1:18" ht="15.75" thickBot="1">
      <c r="A16" s="44" t="s">
        <v>2</v>
      </c>
      <c r="B16" s="32">
        <f>B5</f>
        <v>51.5</v>
      </c>
      <c r="C16" s="29">
        <f t="shared" si="0"/>
        <v>0.38</v>
      </c>
      <c r="D16" s="29">
        <f t="shared" si="0"/>
        <v>0.7</v>
      </c>
      <c r="E16" s="29">
        <f t="shared" si="0"/>
        <v>1.07</v>
      </c>
      <c r="F16" s="29">
        <f t="shared" si="0"/>
        <v>1.25</v>
      </c>
      <c r="G16" s="29">
        <f t="shared" si="0"/>
        <v>7.35</v>
      </c>
      <c r="H16" s="29">
        <f>I5+(1.0526*C5)</f>
        <v>18.057364</v>
      </c>
      <c r="I16" s="36">
        <f>J5</f>
        <v>0.4</v>
      </c>
      <c r="J16" s="30">
        <f>SUM(C16:I16)</f>
        <v>29.207364</v>
      </c>
      <c r="L16" s="61">
        <f>B16+J16</f>
        <v>80.707364</v>
      </c>
      <c r="M16" s="18"/>
      <c r="N16" s="18"/>
      <c r="O16" s="65" t="s">
        <v>39</v>
      </c>
      <c r="P16" s="66">
        <f>90*(H17*R12-D17)*O12/Q12/R12</f>
        <v>18.181706487418285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51.166666666666664</v>
      </c>
      <c r="C17" s="7">
        <f t="shared" si="1"/>
        <v>0.38000000000000006</v>
      </c>
      <c r="D17" s="7">
        <f t="shared" si="1"/>
        <v>0.7033333333333333</v>
      </c>
      <c r="E17" s="7">
        <f t="shared" si="1"/>
        <v>1.0600000000000003</v>
      </c>
      <c r="F17" s="7">
        <f t="shared" si="1"/>
        <v>1.25</v>
      </c>
      <c r="G17" s="7">
        <f t="shared" si="1"/>
        <v>7.286666666666666</v>
      </c>
      <c r="H17" s="7">
        <f t="shared" si="1"/>
        <v>18.083855333333336</v>
      </c>
      <c r="I17" s="37">
        <f t="shared" si="1"/>
        <v>0.37333333333333335</v>
      </c>
      <c r="J17" s="11">
        <f t="shared" si="1"/>
        <v>29.137188666666663</v>
      </c>
      <c r="L17" s="64">
        <f>B17+J17</f>
        <v>80.30385533333333</v>
      </c>
      <c r="M17" s="18"/>
      <c r="N17" s="18"/>
      <c r="O17" s="63" t="s">
        <v>9</v>
      </c>
      <c r="P17" s="64">
        <f>SUM(P14:P16)</f>
        <v>29.68538762945688</v>
      </c>
      <c r="Q17" s="59"/>
      <c r="R17" s="59"/>
    </row>
    <row r="18" spans="1:10" ht="15.75" thickTop="1">
      <c r="A18" s="52" t="s">
        <v>13</v>
      </c>
      <c r="B18" s="34">
        <f>IF(B14="","",STDEV(B14:B16))</f>
        <v>0.3055050463309947</v>
      </c>
      <c r="C18" s="19">
        <f aca="true" t="shared" si="2" ref="C18:J18">IF(C14="","",STDEV(C14:C16))</f>
        <v>6.798699777552591E-17</v>
      </c>
      <c r="D18" s="19">
        <f t="shared" si="2"/>
        <v>0.01527525231651948</v>
      </c>
      <c r="E18" s="19">
        <f t="shared" si="2"/>
        <v>0.03605551275463175</v>
      </c>
      <c r="F18" s="19">
        <f t="shared" si="2"/>
        <v>0.010000000000000009</v>
      </c>
      <c r="G18" s="19">
        <f t="shared" si="2"/>
        <v>0.1738773514099177</v>
      </c>
      <c r="H18" s="19">
        <f t="shared" si="2"/>
        <v>0.251312379769127</v>
      </c>
      <c r="I18" s="38">
        <f t="shared" si="2"/>
        <v>0.02309401076758436</v>
      </c>
      <c r="J18" s="27">
        <f t="shared" si="2"/>
        <v>0.47913291707567135</v>
      </c>
    </row>
    <row r="19" spans="1:12" ht="15.75" thickBot="1">
      <c r="A19" s="53" t="s">
        <v>4</v>
      </c>
      <c r="B19" s="35">
        <f aca="true" t="shared" si="3" ref="B19:J19">B18*100/B17</f>
        <v>0.5970782664449408</v>
      </c>
      <c r="C19" s="9">
        <f t="shared" si="3"/>
        <v>1.7891315204085763E-14</v>
      </c>
      <c r="D19" s="9">
        <f t="shared" si="3"/>
        <v>2.171836822253955</v>
      </c>
      <c r="E19" s="9">
        <f t="shared" si="3"/>
        <v>3.401463467418089</v>
      </c>
      <c r="F19" s="9">
        <f t="shared" si="3"/>
        <v>0.8000000000000007</v>
      </c>
      <c r="G19" s="9">
        <f t="shared" si="3"/>
        <v>2.3862399553053666</v>
      </c>
      <c r="H19" s="9">
        <f t="shared" si="3"/>
        <v>1.3897057631615295</v>
      </c>
      <c r="I19" s="39">
        <f t="shared" si="3"/>
        <v>6.185895741317239</v>
      </c>
      <c r="J19" s="12">
        <f t="shared" si="3"/>
        <v>1.6444033861914957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1.3274256835491227</v>
      </c>
      <c r="C25" s="4">
        <f t="shared" si="4"/>
        <v>2.410325583286565</v>
      </c>
      <c r="D25" s="4">
        <f t="shared" si="4"/>
        <v>3.5630899926844872</v>
      </c>
      <c r="E25" s="4">
        <f t="shared" si="4"/>
        <v>4.331599598949769</v>
      </c>
      <c r="F25" s="4">
        <f t="shared" si="4"/>
        <v>24.76696867464021</v>
      </c>
      <c r="G25" s="4">
        <f t="shared" si="4"/>
        <v>62.343029293001216</v>
      </c>
      <c r="H25" s="40">
        <f t="shared" si="4"/>
        <v>1.2575611738886425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1.2847662827559616</v>
      </c>
      <c r="C26" s="4">
        <f>D15*100/$J15</f>
        <v>2.434294009432348</v>
      </c>
      <c r="D26" s="4">
        <f>E15*100/$J15</f>
        <v>3.6852506531684166</v>
      </c>
      <c r="E26" s="4">
        <f>F15*100/$J15</f>
        <v>4.26001451650661</v>
      </c>
      <c r="F26" s="4">
        <f aca="true" t="shared" si="5" ref="F26:I28">G15*100/$J15</f>
        <v>25.086752152761147</v>
      </c>
      <c r="G26" s="4">
        <f t="shared" si="5"/>
        <v>62.03177538065934</v>
      </c>
      <c r="H26" s="40">
        <f t="shared" si="5"/>
        <v>1.217147004716174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1.301041750977596</v>
      </c>
      <c r="C27" s="4">
        <f t="shared" si="6"/>
        <v>2.3966558570639926</v>
      </c>
      <c r="D27" s="4">
        <f t="shared" si="6"/>
        <v>3.663459667226389</v>
      </c>
      <c r="E27" s="4">
        <f t="shared" si="6"/>
        <v>4.2797426018999865</v>
      </c>
      <c r="F27" s="4">
        <f t="shared" si="5"/>
        <v>25.164886499171924</v>
      </c>
      <c r="G27" s="4">
        <f t="shared" si="5"/>
        <v>61.824695991052124</v>
      </c>
      <c r="H27" s="40">
        <f t="shared" si="5"/>
        <v>1.3695176326079959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1.304175239235504</v>
      </c>
      <c r="C28" s="3">
        <f t="shared" si="6"/>
        <v>2.413868205953432</v>
      </c>
      <c r="D28" s="3">
        <f t="shared" si="6"/>
        <v>3.637962509446406</v>
      </c>
      <c r="E28" s="3">
        <f t="shared" si="6"/>
        <v>4.290050129064157</v>
      </c>
      <c r="F28" s="3">
        <f t="shared" si="5"/>
        <v>25.008132219024656</v>
      </c>
      <c r="G28" s="3">
        <f t="shared" si="5"/>
        <v>62.06451672539537</v>
      </c>
      <c r="H28" s="41">
        <f t="shared" si="5"/>
        <v>1.281294971880495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0.02152838142160194</v>
      </c>
      <c r="C29" s="4">
        <f t="shared" si="7"/>
        <v>0.019052459948825033</v>
      </c>
      <c r="D29" s="4">
        <f t="shared" si="7"/>
        <v>0.06515640874827279</v>
      </c>
      <c r="E29" s="4">
        <f t="shared" si="7"/>
        <v>0.0369746974851346</v>
      </c>
      <c r="F29" s="4">
        <f t="shared" si="7"/>
        <v>0.2108336801238962</v>
      </c>
      <c r="G29" s="4">
        <f t="shared" si="7"/>
        <v>0.2609055651194227</v>
      </c>
      <c r="H29" s="40">
        <f t="shared" si="7"/>
        <v>0.07893495419544837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1.6507276609715185</v>
      </c>
      <c r="C30" s="5">
        <f t="shared" si="8"/>
        <v>0.78929163994269</v>
      </c>
      <c r="D30" s="5">
        <f t="shared" si="8"/>
        <v>1.7910137495668623</v>
      </c>
      <c r="E30" s="5">
        <f t="shared" si="8"/>
        <v>0.8618709892138338</v>
      </c>
      <c r="F30" s="5">
        <f t="shared" si="8"/>
        <v>0.8430604823958298</v>
      </c>
      <c r="G30" s="5">
        <f t="shared" si="8"/>
        <v>0.42037798549821975</v>
      </c>
      <c r="H30" s="42">
        <f t="shared" si="8"/>
        <v>6.160560677109295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50.9</v>
      </c>
      <c r="C36" s="4">
        <f aca="true" t="shared" si="10" ref="C36:I36">C14/($J$14/(100-$B$14))</f>
        <v>0.6517660106226193</v>
      </c>
      <c r="D36" s="4">
        <f t="shared" si="10"/>
        <v>1.1834698613937034</v>
      </c>
      <c r="E36" s="4">
        <f t="shared" si="10"/>
        <v>1.7494771864080834</v>
      </c>
      <c r="F36" s="4">
        <f t="shared" si="10"/>
        <v>2.1268154030843367</v>
      </c>
      <c r="G36" s="4">
        <f t="shared" si="10"/>
        <v>12.160581619248344</v>
      </c>
      <c r="H36" s="4">
        <f t="shared" si="10"/>
        <v>30.610427382863595</v>
      </c>
      <c r="I36" s="40">
        <f t="shared" si="10"/>
        <v>0.6174625363793235</v>
      </c>
      <c r="J36" s="14">
        <f>SUM(B36:I36)</f>
        <v>100</v>
      </c>
    </row>
    <row r="37" spans="1:10" ht="15">
      <c r="A37" s="44" t="s">
        <v>1</v>
      </c>
      <c r="B37" s="40">
        <f t="shared" si="9"/>
        <v>51.1</v>
      </c>
      <c r="C37" s="4">
        <f>C15/($J$15/(100-$B$15))</f>
        <v>0.6282507122676653</v>
      </c>
      <c r="D37" s="4">
        <f aca="true" t="shared" si="11" ref="D37:I37">D15/($J$15/(100-$B$15))</f>
        <v>1.1903697706124183</v>
      </c>
      <c r="E37" s="4">
        <f t="shared" si="11"/>
        <v>1.8020875693993557</v>
      </c>
      <c r="F37" s="4">
        <f t="shared" si="11"/>
        <v>2.083147098571732</v>
      </c>
      <c r="G37" s="4">
        <f t="shared" si="11"/>
        <v>12.2674218027002</v>
      </c>
      <c r="H37" s="4">
        <f t="shared" si="11"/>
        <v>30.333538161142418</v>
      </c>
      <c r="I37" s="40">
        <f t="shared" si="11"/>
        <v>0.5951848853062092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51.5</v>
      </c>
      <c r="C38" s="4">
        <f>C16/($J$16/(100-$B$16))</f>
        <v>0.631005249224134</v>
      </c>
      <c r="D38" s="4">
        <f aca="true" t="shared" si="12" ref="D38:I38">D16/($J$16/(100-$B$16))</f>
        <v>1.1623780906760364</v>
      </c>
      <c r="E38" s="4">
        <f t="shared" si="12"/>
        <v>1.7767779386047986</v>
      </c>
      <c r="F38" s="4">
        <f t="shared" si="12"/>
        <v>2.0756751619214935</v>
      </c>
      <c r="G38" s="4">
        <f t="shared" si="12"/>
        <v>12.204969952098383</v>
      </c>
      <c r="H38" s="4">
        <f t="shared" si="12"/>
        <v>29.98497755566028</v>
      </c>
      <c r="I38" s="40">
        <f t="shared" si="12"/>
        <v>0.664216051814878</v>
      </c>
      <c r="J38" s="14">
        <f>SUM(B38:I38)</f>
        <v>100</v>
      </c>
    </row>
    <row r="39" spans="1:10" ht="16.5" thickBot="1" thickTop="1">
      <c r="A39" s="45" t="s">
        <v>3</v>
      </c>
      <c r="B39" s="41">
        <f t="shared" si="9"/>
        <v>51.166666666666664</v>
      </c>
      <c r="C39" s="3">
        <f>AVERAGE(C36:C38)</f>
        <v>0.6370073240381395</v>
      </c>
      <c r="D39" s="3">
        <f aca="true" t="shared" si="13" ref="D39:I39">AVERAGE(D36:D38)</f>
        <v>1.1787392408940527</v>
      </c>
      <c r="E39" s="3">
        <f t="shared" si="13"/>
        <v>1.7761142314707457</v>
      </c>
      <c r="F39" s="3">
        <f t="shared" si="13"/>
        <v>2.095212554525854</v>
      </c>
      <c r="G39" s="3">
        <f t="shared" si="13"/>
        <v>12.210991124682309</v>
      </c>
      <c r="H39" s="3">
        <f t="shared" si="13"/>
        <v>30.309647699888767</v>
      </c>
      <c r="I39" s="41">
        <f t="shared" si="13"/>
        <v>0.6256211578334702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0.3055050463309947</v>
      </c>
      <c r="C40" s="4">
        <f aca="true" t="shared" si="14" ref="C40:J40">STDEV(C36:C38)</f>
        <v>0.012855387615133013</v>
      </c>
      <c r="D40" s="4">
        <f t="shared" si="14"/>
        <v>0.014583127721754291</v>
      </c>
      <c r="E40" s="4">
        <f t="shared" si="14"/>
        <v>0.02631147050227206</v>
      </c>
      <c r="F40" s="4">
        <f t="shared" si="14"/>
        <v>0.02762268066433969</v>
      </c>
      <c r="G40" s="4">
        <f t="shared" si="14"/>
        <v>0.05367398894688798</v>
      </c>
      <c r="H40" s="4">
        <f t="shared" si="14"/>
        <v>0.31340857868150657</v>
      </c>
      <c r="I40" s="40">
        <f t="shared" si="14"/>
        <v>0.03523134705643408</v>
      </c>
      <c r="J40" s="14">
        <f t="shared" si="14"/>
        <v>0</v>
      </c>
    </row>
    <row r="41" spans="1:10" ht="16.5" thickBot="1" thickTop="1">
      <c r="A41" s="46" t="s">
        <v>4</v>
      </c>
      <c r="B41" s="42">
        <f t="shared" si="9"/>
        <v>0.5970782664449408</v>
      </c>
      <c r="C41" s="5">
        <f aca="true" t="shared" si="15" ref="C41:J41">C40*100/C39</f>
        <v>2.018091021880201</v>
      </c>
      <c r="D41" s="5">
        <f t="shared" si="15"/>
        <v>1.2371801341485205</v>
      </c>
      <c r="E41" s="5">
        <f t="shared" si="15"/>
        <v>1.4814064341168156</v>
      </c>
      <c r="F41" s="5">
        <f t="shared" si="15"/>
        <v>1.3183712843201578</v>
      </c>
      <c r="G41" s="5">
        <f t="shared" si="15"/>
        <v>0.439554729004722</v>
      </c>
      <c r="H41" s="5">
        <f t="shared" si="15"/>
        <v>1.0340225059186574</v>
      </c>
      <c r="I41" s="42">
        <f t="shared" si="15"/>
        <v>5.631418729257887</v>
      </c>
      <c r="J41" s="16">
        <f t="shared" si="15"/>
        <v>0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2012-02-27T11:09:28Z</dcterms:modified>
  <cp:category/>
  <cp:version/>
  <cp:contentType/>
  <cp:contentStatus/>
</cp:coreProperties>
</file>