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<sst xmlns="http://schemas.openxmlformats.org/spreadsheetml/2006/main" count="118" uniqueCount="45">
  <si>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</si>
  <si>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</si>
  <si>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</si>
  <si>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</si>
  <si>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</si>
  <si>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</si>
  <si>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</si>
  <si>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</si>
  <si>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</si>
  <si>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</si>
  <si>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</si>
  <si>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</si>
  <si>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</si>
  <si>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</si>
  <si>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</si>
  <si>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</si>
  <si>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</si>
  <si>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</si>
  <si>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</si>
  <si>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</si>
  <si>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</si>
  <si>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</si>
  <si>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</si>
  <si>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</si>
  <si>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</si>
  <si>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</si>
  <si>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</si>
  <si>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</si>
  <si>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</si>
  <si>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</si>
  <si>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</si>
  <si>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</si>
  <si>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</si>
  <si>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</si>
  <si>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</si>
  <si>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</si>
  <si>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</si>
  <si>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</si>
  <si>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</si>
  <si>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</si>
  <si>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Versuchsreihe</t>
  </si>
  <si>
    <t>V24</t>
  </si>
  <si>
    <t>Erle</t>
  </si>
  <si>
    <t>Holzart</t>
  </si>
  <si>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- 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</si>
</sst>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55">
        <v>68.6</v>
      </c>
      <c r="C3" s="17">
        <v>0.05</v>
      </c>
      <c r="D3" s="17">
        <v>0.37</v>
      </c>
      <c r="E3" s="17">
        <v>0.43</v>
      </c>
      <c r="F3" s="17">
        <v>1.61</v>
      </c>
      <c r="G3" s="54">
        <v>1.07</v>
      </c>
      <c r="H3" s="54">
        <v>3.2</v>
      </c>
      <c r="I3" s="54">
        <v>9.71</v>
      </c>
      <c r="J3" s="54">
        <v>0.08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70.2</v>
      </c>
      <c r="C4" s="54">
        <v>0.04</v>
      </c>
      <c r="D4" s="17">
        <v>0.38</v>
      </c>
      <c r="E4" s="17">
        <v>0.43</v>
      </c>
      <c r="F4" s="54">
        <v>1.55</v>
      </c>
      <c r="G4" s="17">
        <v>1.06</v>
      </c>
      <c r="H4" s="17">
        <v>3.02</v>
      </c>
      <c r="I4" s="54">
        <v>9.53</v>
      </c>
      <c r="J4" s="54">
        <v>0.09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70.5</v>
      </c>
      <c r="C5" s="17">
        <v>0.05</v>
      </c>
      <c r="D5" s="17">
        <v>0.35</v>
      </c>
      <c r="E5" s="54">
        <v>0.43</v>
      </c>
      <c r="F5" s="54">
        <v>1.6</v>
      </c>
      <c r="G5" s="54">
        <v>1.07</v>
      </c>
      <c r="H5" s="54">
        <v>3.26</v>
      </c>
      <c r="I5" s="17">
        <v>9.75</v>
      </c>
      <c r="J5" s="54">
        <v>0.11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43</v>
      </c>
      <c r="B7" s="17" t="s">
        <v>42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8.1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0.16415788000000006</v>
      </c>
      <c r="P12" s="59">
        <f>0.9*(D17+F17+H17)+0.88*(E17+G17)</f>
        <v>14.265275866666668</v>
      </c>
      <c r="Q12" s="59">
        <f>0.9*(D17+F17+H17)+88*(E17+G17)/(100-I17)</f>
        <v>14.269178104310692</v>
      </c>
      <c r="R12" s="59">
        <v>1.5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68.6</v>
      </c>
      <c r="C14" s="29">
        <f aca="true" t="shared" si="0" ref="C14:G16">D3</f>
        <v>0.37</v>
      </c>
      <c r="D14" s="29">
        <f t="shared" si="0"/>
        <v>0.43</v>
      </c>
      <c r="E14" s="29">
        <f t="shared" si="0"/>
        <v>1.61</v>
      </c>
      <c r="F14" s="29">
        <f t="shared" si="0"/>
        <v>1.07</v>
      </c>
      <c r="G14" s="29">
        <f t="shared" si="0"/>
        <v>3.2</v>
      </c>
      <c r="H14" s="29">
        <f>I3+(1.0526*C3)</f>
        <v>9.762630000000001</v>
      </c>
      <c r="I14" s="36">
        <f>J3</f>
        <v>0.08</v>
      </c>
      <c r="J14" s="30">
        <f>SUM(C14:I14)</f>
        <v>16.52263</v>
      </c>
      <c r="L14" s="61">
        <f>B14+J14</f>
        <v>85.12262999999999</v>
      </c>
      <c r="M14" s="18"/>
      <c r="N14" s="18"/>
      <c r="O14" s="63" t="s">
        <v>37</v>
      </c>
      <c r="P14" s="64">
        <f>8800*(E17+G17)*O12/Q12/(100-I17)</f>
        <v>4.809940605270211</v>
      </c>
      <c r="Q14" s="59"/>
      <c r="R14" s="59"/>
    </row>
    <row r="15" spans="1:18" ht="15">
      <c r="A15" s="44" t="s">
        <v>1</v>
      </c>
      <c r="B15" s="32">
        <f>B4</f>
        <v>70.2</v>
      </c>
      <c r="C15" s="29">
        <f t="shared" si="0"/>
        <v>0.38</v>
      </c>
      <c r="D15" s="29">
        <f t="shared" si="0"/>
        <v>0.43</v>
      </c>
      <c r="E15" s="29">
        <f t="shared" si="0"/>
        <v>1.55</v>
      </c>
      <c r="F15" s="29">
        <f t="shared" si="0"/>
        <v>1.06</v>
      </c>
      <c r="G15" s="29">
        <f t="shared" si="0"/>
        <v>3.02</v>
      </c>
      <c r="H15" s="29">
        <f>I4+(1.0526*C4)</f>
        <v>9.572104</v>
      </c>
      <c r="I15" s="36">
        <f>J4</f>
        <v>0.09</v>
      </c>
      <c r="J15" s="30">
        <f>SUM(C15:I15)</f>
        <v>16.102104</v>
      </c>
      <c r="L15" s="61">
        <f>B15+J15</f>
        <v>86.302104</v>
      </c>
      <c r="M15" s="18"/>
      <c r="N15" s="18"/>
      <c r="O15" s="63" t="s">
        <v>38</v>
      </c>
      <c r="P15" s="64">
        <f>90*(F17*R12+D17*R12+R12)*O12/Q12/R12</f>
        <v>2.5850315530686903</v>
      </c>
      <c r="Q15" s="59"/>
      <c r="R15" s="59"/>
    </row>
    <row r="16" spans="1:18" ht="15.75" thickBot="1">
      <c r="A16" s="44" t="s">
        <v>2</v>
      </c>
      <c r="B16" s="32">
        <f>B5</f>
        <v>70.5</v>
      </c>
      <c r="C16" s="29">
        <f t="shared" si="0"/>
        <v>0.35</v>
      </c>
      <c r="D16" s="29">
        <f t="shared" si="0"/>
        <v>0.43</v>
      </c>
      <c r="E16" s="29">
        <f t="shared" si="0"/>
        <v>1.6</v>
      </c>
      <c r="F16" s="29">
        <f t="shared" si="0"/>
        <v>1.07</v>
      </c>
      <c r="G16" s="29">
        <f t="shared" si="0"/>
        <v>3.26</v>
      </c>
      <c r="H16" s="29">
        <f>I5+(1.0526*C5)</f>
        <v>9.80263</v>
      </c>
      <c r="I16" s="36">
        <f>J5</f>
        <v>0.11</v>
      </c>
      <c r="J16" s="30">
        <f>SUM(C16:I16)</f>
        <v>16.62263</v>
      </c>
      <c r="L16" s="61">
        <f>B16+J16</f>
        <v>87.12263</v>
      </c>
      <c r="M16" s="18"/>
      <c r="N16" s="18"/>
      <c r="O16" s="65" t="s">
        <v>39</v>
      </c>
      <c r="P16" s="66">
        <f>90*(H17*R12-D17)*O12/Q12/R12</f>
        <v>9.759396285395017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69.76666666666667</v>
      </c>
      <c r="C17" s="7">
        <f t="shared" si="1"/>
        <v>0.3666666666666667</v>
      </c>
      <c r="D17" s="7">
        <f t="shared" si="1"/>
        <v>0.43</v>
      </c>
      <c r="E17" s="7">
        <f t="shared" si="1"/>
        <v>1.5866666666666667</v>
      </c>
      <c r="F17" s="7">
        <f t="shared" si="1"/>
        <v>1.0666666666666667</v>
      </c>
      <c r="G17" s="7">
        <f t="shared" si="1"/>
        <v>3.16</v>
      </c>
      <c r="H17" s="7">
        <f t="shared" si="1"/>
        <v>9.712454666666668</v>
      </c>
      <c r="I17" s="37">
        <f t="shared" si="1"/>
        <v>0.09333333333333332</v>
      </c>
      <c r="J17" s="11">
        <f t="shared" si="1"/>
        <v>16.415788000000003</v>
      </c>
      <c r="L17" s="64">
        <f>B17+J17</f>
        <v>86.18245466666667</v>
      </c>
      <c r="M17" s="18"/>
      <c r="N17" s="18"/>
      <c r="O17" s="63" t="s">
        <v>9</v>
      </c>
      <c r="P17" s="64">
        <f>SUM(P14:P16)</f>
        <v>17.15436844373392</v>
      </c>
      <c r="Q17" s="59"/>
      <c r="R17" s="59"/>
    </row>
    <row r="18" spans="1:10" ht="15.75" thickTop="1">
      <c r="A18" s="52" t="s">
        <v>13</v>
      </c>
      <c r="B18" s="34">
        <f>IF(B14="","",STDEV(B14:B16))</f>
        <v>1.021436896402395</v>
      </c>
      <c r="C18" s="19">
        <f aca="true" t="shared" si="2" ref="C18:J18">IF(C14="","",STDEV(C14:C16))</f>
        <v>0.01527525231651948</v>
      </c>
      <c r="D18" s="19">
        <f t="shared" si="2"/>
        <v>0</v>
      </c>
      <c r="E18" s="19">
        <f t="shared" si="2"/>
        <v>0.03214550253664321</v>
      </c>
      <c r="F18" s="19">
        <f t="shared" si="2"/>
        <v>0.005773502691896263</v>
      </c>
      <c r="G18" s="19">
        <f t="shared" si="2"/>
        <v>0.12489995996796464</v>
      </c>
      <c r="H18" s="19">
        <f t="shared" si="2"/>
        <v>0.12318170410150027</v>
      </c>
      <c r="I18" s="38">
        <f t="shared" si="2"/>
        <v>0.015275252316519534</v>
      </c>
      <c r="J18" s="27">
        <f t="shared" si="2"/>
        <v>0.27622135850071317</v>
      </c>
    </row>
    <row r="19" spans="1:12" ht="15.75" thickBot="1">
      <c r="A19" s="53" t="s">
        <v>4</v>
      </c>
      <c r="B19" s="35">
        <f aca="true" t="shared" si="3" ref="B19:J19">B18*100/B17</f>
        <v>1.4640758190191998</v>
      </c>
      <c r="C19" s="9">
        <f t="shared" si="3"/>
        <v>4.165977904505312</v>
      </c>
      <c r="D19" s="9">
        <f t="shared" si="3"/>
        <v>0</v>
      </c>
      <c r="E19" s="9">
        <f t="shared" si="3"/>
        <v>2.0259770506287733</v>
      </c>
      <c r="F19" s="9">
        <f t="shared" si="3"/>
        <v>0.5412658773652747</v>
      </c>
      <c r="G19" s="9">
        <f t="shared" si="3"/>
        <v>3.952530378733058</v>
      </c>
      <c r="H19" s="9">
        <f t="shared" si="3"/>
        <v>1.2682860134653935</v>
      </c>
      <c r="I19" s="39">
        <f t="shared" si="3"/>
        <v>16.366341767699502</v>
      </c>
      <c r="J19" s="12">
        <f t="shared" si="3"/>
        <v>1.6826567113361426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2.239352935943007</v>
      </c>
      <c r="C25" s="4">
        <f t="shared" si="4"/>
        <v>2.6024912498797104</v>
      </c>
      <c r="D25" s="4">
        <f t="shared" si="4"/>
        <v>9.744211423968219</v>
      </c>
      <c r="E25" s="4">
        <f t="shared" si="4"/>
        <v>6.475966598537885</v>
      </c>
      <c r="F25" s="4">
        <f t="shared" si="4"/>
        <v>19.36737674329087</v>
      </c>
      <c r="G25" s="4">
        <f t="shared" si="4"/>
        <v>59.08641662979805</v>
      </c>
      <c r="H25" s="40">
        <f t="shared" si="4"/>
        <v>0.48418441858227174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2.359940042618033</v>
      </c>
      <c r="C26" s="4">
        <f>D15*100/$J15</f>
        <v>2.6704584692783</v>
      </c>
      <c r="D26" s="4">
        <f>E15*100/$J15</f>
        <v>9.626071226468293</v>
      </c>
      <c r="E26" s="4">
        <f>F15*100/$J15</f>
        <v>6.582990645197671</v>
      </c>
      <c r="F26" s="4">
        <f aca="true" t="shared" si="5" ref="F26:I28">G15*100/$J15</f>
        <v>18.755312970280155</v>
      </c>
      <c r="G26" s="4">
        <f t="shared" si="5"/>
        <v>59.44629347816906</v>
      </c>
      <c r="H26" s="40">
        <f t="shared" si="5"/>
        <v>0.5589331679884815</v>
      </c>
      <c r="I26" s="14">
        <f t="shared" si="5"/>
        <v>100</v>
      </c>
      <c r="J26" s="6"/>
    </row>
    <row r="27" spans="1:10" ht="15.75" thickBot="1">
      <c r="A27" s="44" t="s">
        <v>2</v>
      </c>
      <c r="B27" s="4">
        <f aca="true" t="shared" si="6" ref="B27:E28">C16*100/$J16</f>
        <v>2.1055633194025254</v>
      </c>
      <c r="C27" s="4">
        <f t="shared" si="6"/>
        <v>2.5868349352659594</v>
      </c>
      <c r="D27" s="4">
        <f t="shared" si="6"/>
        <v>9.625432317268686</v>
      </c>
      <c r="E27" s="4">
        <f t="shared" si="6"/>
        <v>6.437007862173434</v>
      </c>
      <c r="F27" s="4">
        <f t="shared" si="5"/>
        <v>19.611818346434948</v>
      </c>
      <c r="G27" s="4">
        <f t="shared" si="5"/>
        <v>58.97159474764222</v>
      </c>
      <c r="H27" s="40">
        <f t="shared" si="5"/>
        <v>0.6617484718122222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2.2336220878745916</v>
      </c>
      <c r="C28" s="3">
        <f t="shared" si="6"/>
        <v>2.6194295394165663</v>
      </c>
      <c r="D28" s="3">
        <f t="shared" si="6"/>
        <v>9.665491943893684</v>
      </c>
      <c r="E28" s="3">
        <f t="shared" si="6"/>
        <v>6.497809710180629</v>
      </c>
      <c r="F28" s="3">
        <f t="shared" si="5"/>
        <v>19.249761266410115</v>
      </c>
      <c r="G28" s="3">
        <f t="shared" si="5"/>
        <v>59.165327102583596</v>
      </c>
      <c r="H28" s="41">
        <f t="shared" si="5"/>
        <v>0.568558349640805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0.12724545119842873</v>
      </c>
      <c r="C29" s="4">
        <f t="shared" si="7"/>
        <v>0.04445514319846077</v>
      </c>
      <c r="D29" s="4">
        <f t="shared" si="7"/>
        <v>0.06839345809191825</v>
      </c>
      <c r="E29" s="4">
        <f t="shared" si="7"/>
        <v>0.07558979499250346</v>
      </c>
      <c r="F29" s="4">
        <f t="shared" si="7"/>
        <v>0.4412057756802806</v>
      </c>
      <c r="G29" s="4">
        <f t="shared" si="7"/>
        <v>0.24766721468331435</v>
      </c>
      <c r="H29" s="40">
        <f t="shared" si="7"/>
        <v>0.08915095366624824</v>
      </c>
      <c r="I29" s="14">
        <f t="shared" si="7"/>
        <v>0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5.696820956830233</v>
      </c>
      <c r="C30" s="5">
        <f t="shared" si="8"/>
        <v>1.697130712222265</v>
      </c>
      <c r="D30" s="5">
        <f t="shared" si="8"/>
        <v>0.7076045222419002</v>
      </c>
      <c r="E30" s="5">
        <f t="shared" si="8"/>
        <v>1.1633119214628735</v>
      </c>
      <c r="F30" s="5">
        <f t="shared" si="8"/>
        <v>2.2920064803617226</v>
      </c>
      <c r="G30" s="5">
        <f t="shared" si="8"/>
        <v>0.4186019528868613</v>
      </c>
      <c r="H30" s="42">
        <f t="shared" si="8"/>
        <v>15.680176664817367</v>
      </c>
      <c r="I30" s="16">
        <f t="shared" si="8"/>
        <v>0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68.6</v>
      </c>
      <c r="C36" s="4">
        <f aca="true" t="shared" si="10" ref="C36:I36">C14/($J$14/(100-$B$14))</f>
        <v>0.7031568218861043</v>
      </c>
      <c r="D36" s="4">
        <f t="shared" si="10"/>
        <v>0.8171822524622293</v>
      </c>
      <c r="E36" s="4">
        <f t="shared" si="10"/>
        <v>3.0596823871260215</v>
      </c>
      <c r="F36" s="4">
        <f t="shared" si="10"/>
        <v>2.0334535119408965</v>
      </c>
      <c r="G36" s="4">
        <f t="shared" si="10"/>
        <v>6.081356297393335</v>
      </c>
      <c r="H36" s="4">
        <f t="shared" si="10"/>
        <v>18.553134821756593</v>
      </c>
      <c r="I36" s="40">
        <f t="shared" si="10"/>
        <v>0.15203390743483336</v>
      </c>
      <c r="J36" s="14">
        <f>SUM(B36:I36)</f>
        <v>100</v>
      </c>
    </row>
    <row r="37" spans="1:10" ht="15">
      <c r="A37" s="44" t="s">
        <v>1</v>
      </c>
      <c r="B37" s="40">
        <f t="shared" si="9"/>
        <v>70.2</v>
      </c>
      <c r="C37" s="4">
        <f>C15/($J$15/(100-$B$15))</f>
        <v>0.7032621327001738</v>
      </c>
      <c r="D37" s="4">
        <f aca="true" t="shared" si="11" ref="D37:I37">D15/($J$15/(100-$B$15))</f>
        <v>0.7957966238449334</v>
      </c>
      <c r="E37" s="4">
        <f t="shared" si="11"/>
        <v>2.8685692254875508</v>
      </c>
      <c r="F37" s="4">
        <f t="shared" si="11"/>
        <v>1.9617312122689057</v>
      </c>
      <c r="G37" s="4">
        <f t="shared" si="11"/>
        <v>5.589083265143486</v>
      </c>
      <c r="H37" s="4">
        <f t="shared" si="11"/>
        <v>17.71499545649438</v>
      </c>
      <c r="I37" s="40">
        <f t="shared" si="11"/>
        <v>0.16656208406056747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70.5</v>
      </c>
      <c r="C38" s="4">
        <f>C16/($J$16/(100-$B$16))</f>
        <v>0.6211411792237449</v>
      </c>
      <c r="D38" s="4">
        <f aca="true" t="shared" si="12" ref="D38:I38">D16/($J$16/(100-$B$16))</f>
        <v>0.763116305903458</v>
      </c>
      <c r="E38" s="4">
        <f t="shared" si="12"/>
        <v>2.8395025335942625</v>
      </c>
      <c r="F38" s="4">
        <f t="shared" si="12"/>
        <v>1.898917319341163</v>
      </c>
      <c r="G38" s="4">
        <f t="shared" si="12"/>
        <v>5.785486412198309</v>
      </c>
      <c r="H38" s="4">
        <f t="shared" si="12"/>
        <v>17.396620450554455</v>
      </c>
      <c r="I38" s="40">
        <f t="shared" si="12"/>
        <v>0.19521579918460555</v>
      </c>
      <c r="J38" s="14">
        <f>SUM(B38:I38)</f>
        <v>99.99999999999999</v>
      </c>
    </row>
    <row r="39" spans="1:10" ht="16.5" thickBot="1" thickTop="1">
      <c r="A39" s="45" t="s">
        <v>3</v>
      </c>
      <c r="B39" s="41">
        <f t="shared" si="9"/>
        <v>69.76666666666667</v>
      </c>
      <c r="C39" s="3">
        <f>AVERAGE(C36:C38)</f>
        <v>0.6758533779366743</v>
      </c>
      <c r="D39" s="3">
        <f aca="true" t="shared" si="13" ref="D39:I39">AVERAGE(D36:D38)</f>
        <v>0.7920317274035403</v>
      </c>
      <c r="E39" s="3">
        <f t="shared" si="13"/>
        <v>2.922584715402612</v>
      </c>
      <c r="F39" s="3">
        <f t="shared" si="13"/>
        <v>1.9647006811836552</v>
      </c>
      <c r="G39" s="3">
        <f t="shared" si="13"/>
        <v>5.818641991578377</v>
      </c>
      <c r="H39" s="3">
        <f t="shared" si="13"/>
        <v>17.888250242935143</v>
      </c>
      <c r="I39" s="41">
        <f t="shared" si="13"/>
        <v>0.17127059689333546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1.021436896402395</v>
      </c>
      <c r="C40" s="4">
        <f aca="true" t="shared" si="14" ref="C40:J40">STDEV(C36:C38)</f>
        <v>0.04738218324005662</v>
      </c>
      <c r="D40" s="4">
        <f t="shared" si="14"/>
        <v>0.027228890506864015</v>
      </c>
      <c r="E40" s="4">
        <f t="shared" si="14"/>
        <v>0.1196162482206774</v>
      </c>
      <c r="F40" s="4">
        <f t="shared" si="14"/>
        <v>0.06731723471024686</v>
      </c>
      <c r="G40" s="4">
        <f t="shared" si="14"/>
        <v>0.2478056777056142</v>
      </c>
      <c r="H40" s="4">
        <f t="shared" si="14"/>
        <v>0.5974063009942471</v>
      </c>
      <c r="I40" s="40">
        <f t="shared" si="14"/>
        <v>0.02197263101211402</v>
      </c>
      <c r="J40" s="14">
        <f t="shared" si="14"/>
        <v>1.0048591735576161E-14</v>
      </c>
    </row>
    <row r="41" spans="1:10" ht="16.5" thickBot="1" thickTop="1">
      <c r="A41" s="46" t="s">
        <v>4</v>
      </c>
      <c r="B41" s="42">
        <f t="shared" si="9"/>
        <v>1.4640758190191998</v>
      </c>
      <c r="C41" s="5">
        <f aca="true" t="shared" si="15" ref="C41:J41">C40*100/C39</f>
        <v>7.010719304934244</v>
      </c>
      <c r="D41" s="5">
        <f t="shared" si="15"/>
        <v>3.4378535057082242</v>
      </c>
      <c r="E41" s="5">
        <f t="shared" si="15"/>
        <v>4.092823985230457</v>
      </c>
      <c r="F41" s="5">
        <f t="shared" si="15"/>
        <v>3.426335388131024</v>
      </c>
      <c r="G41" s="5">
        <f t="shared" si="15"/>
        <v>4.25882324542868</v>
      </c>
      <c r="H41" s="5">
        <f t="shared" si="15"/>
        <v>3.339657556670134</v>
      </c>
      <c r="I41" s="42">
        <f t="shared" si="15"/>
        <v>12.829190421866876</v>
      </c>
      <c r="J41" s="16">
        <f t="shared" si="15"/>
        <v>1.0048591735576161E-14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2012-02-27T11:11:12Z</dcterms:modified>
  <cp:category/>
  <cp:version/>
  <cp:contentType/>
  <cp:contentStatus/>
</cp:coreProperties>
</file>