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<sst xmlns="http://schemas.openxmlformats.org/spreadsheetml/2006/main" count="118" uniqueCount="45">
  <si>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</si>
  <si>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</si>
  <si>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</si>
  <si>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</si>
  <si>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</si>
  <si>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</si>
  <si>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</si>
  <si>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</si>
  <si>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</si>
  <si>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</si>
  <si>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</si>
  <si>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</si>
  <si>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</si>
  <si>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</si>
  <si>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</si>
  <si>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</si>
  <si>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</si>
  <si>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</si>
  <si>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</si>
  <si>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</si>
  <si>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</si>
  <si>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</si>
  <si>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</si>
  <si>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</si>
  <si>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</si>
  <si>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</si>
  <si>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</si>
  <si>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</si>
  <si>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</si>
  <si>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</si>
  <si>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</si>
  <si>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</si>
  <si>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</si>
  <si>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</si>
  <si>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</si>
  <si>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</si>
  <si>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</si>
  <si>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</si>
  <si>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</si>
  <si>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</si>
  <si>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</si>
  <si>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V27 u. 27A</t>
  </si>
  <si>
    <t>Holzart</t>
  </si>
  <si>
    <t>Eiche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</si>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</sst>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73.1</v>
      </c>
      <c r="C3" s="17">
        <v>0.02</v>
      </c>
      <c r="D3" s="17">
        <v>0.36</v>
      </c>
      <c r="E3" s="17">
        <v>0.18</v>
      </c>
      <c r="F3" s="17">
        <v>1.03</v>
      </c>
      <c r="G3" s="54">
        <v>1.53</v>
      </c>
      <c r="H3" s="54">
        <v>1.1</v>
      </c>
      <c r="I3" s="54">
        <v>5.39</v>
      </c>
      <c r="J3" s="54">
        <v>0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72.8</v>
      </c>
      <c r="C4" s="54">
        <v>0.02</v>
      </c>
      <c r="D4" s="17">
        <v>0.31</v>
      </c>
      <c r="E4" s="17">
        <v>0.32</v>
      </c>
      <c r="F4" s="54">
        <v>1.41</v>
      </c>
      <c r="G4" s="17">
        <v>1.64</v>
      </c>
      <c r="H4" s="17">
        <v>1.26</v>
      </c>
      <c r="I4" s="54">
        <v>5.68</v>
      </c>
      <c r="J4" s="54">
        <v>0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73.4</v>
      </c>
      <c r="C5" s="17">
        <v>0.03</v>
      </c>
      <c r="D5" s="17">
        <v>0.36</v>
      </c>
      <c r="E5" s="54">
        <v>0.31</v>
      </c>
      <c r="F5" s="54">
        <v>1.45</v>
      </c>
      <c r="G5" s="54">
        <v>1.56</v>
      </c>
      <c r="H5" s="54">
        <v>1.18</v>
      </c>
      <c r="I5" s="17">
        <v>5.59</v>
      </c>
      <c r="J5" s="54">
        <v>0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5.6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0.10244560666666672</v>
      </c>
      <c r="P12" s="59">
        <f>0.9*(D17+F17+H17)+0.88*(E17+G17)</f>
        <v>8.861571266666665</v>
      </c>
      <c r="Q12" s="59">
        <f>0.9*(D17+F17+H17)+88*(E17+G17)/(100-I17)</f>
        <v>8.861571266666665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73.1</v>
      </c>
      <c r="C14" s="29">
        <f aca="true" t="shared" si="0" ref="C14:G16">D3</f>
        <v>0.36</v>
      </c>
      <c r="D14" s="29">
        <f t="shared" si="0"/>
        <v>0.18</v>
      </c>
      <c r="E14" s="29">
        <f t="shared" si="0"/>
        <v>1.03</v>
      </c>
      <c r="F14" s="29">
        <f t="shared" si="0"/>
        <v>1.53</v>
      </c>
      <c r="G14" s="29">
        <f t="shared" si="0"/>
        <v>1.1</v>
      </c>
      <c r="H14" s="29">
        <f>I3+(1.0526*C3)</f>
        <v>5.411052</v>
      </c>
      <c r="I14" s="36">
        <f>J3</f>
        <v>0</v>
      </c>
      <c r="J14" s="30">
        <f>SUM(C14:I14)</f>
        <v>9.611052</v>
      </c>
      <c r="L14" s="61">
        <f>B14+J14</f>
        <v>82.711052</v>
      </c>
      <c r="M14" s="18"/>
      <c r="N14" s="18"/>
      <c r="O14" s="63" t="s">
        <v>37</v>
      </c>
      <c r="P14" s="64">
        <f>8800*(E17+G17)*O12/Q12/(100-I17)</f>
        <v>2.5196071684974606</v>
      </c>
      <c r="Q14" s="59"/>
      <c r="R14" s="59"/>
    </row>
    <row r="15" spans="1:18" ht="15">
      <c r="A15" s="44" t="s">
        <v>1</v>
      </c>
      <c r="B15" s="32">
        <f>B4</f>
        <v>72.8</v>
      </c>
      <c r="C15" s="29">
        <f t="shared" si="0"/>
        <v>0.31</v>
      </c>
      <c r="D15" s="29">
        <f t="shared" si="0"/>
        <v>0.32</v>
      </c>
      <c r="E15" s="29">
        <f t="shared" si="0"/>
        <v>1.41</v>
      </c>
      <c r="F15" s="29">
        <f t="shared" si="0"/>
        <v>1.64</v>
      </c>
      <c r="G15" s="29">
        <f t="shared" si="0"/>
        <v>1.26</v>
      </c>
      <c r="H15" s="29">
        <f>I4+(1.0526*C4)</f>
        <v>5.701052</v>
      </c>
      <c r="I15" s="36">
        <f>J4</f>
        <v>0</v>
      </c>
      <c r="J15" s="30">
        <f>SUM(C15:I15)</f>
        <v>10.641051999999998</v>
      </c>
      <c r="L15" s="61">
        <f>B15+J15</f>
        <v>83.441052</v>
      </c>
      <c r="M15" s="18"/>
      <c r="N15" s="18"/>
      <c r="O15" s="63" t="s">
        <v>38</v>
      </c>
      <c r="P15" s="64">
        <f>90*(F17*R12+D17*R12+R12)*O12/Q12/R12</f>
        <v>2.961840923937277</v>
      </c>
      <c r="Q15" s="59"/>
      <c r="R15" s="59"/>
    </row>
    <row r="16" spans="1:18" ht="15.75" thickBot="1">
      <c r="A16" s="44" t="s">
        <v>2</v>
      </c>
      <c r="B16" s="32">
        <f>B5</f>
        <v>73.4</v>
      </c>
      <c r="C16" s="29">
        <f t="shared" si="0"/>
        <v>0.36</v>
      </c>
      <c r="D16" s="29">
        <f t="shared" si="0"/>
        <v>0.31</v>
      </c>
      <c r="E16" s="29">
        <f t="shared" si="0"/>
        <v>1.45</v>
      </c>
      <c r="F16" s="29">
        <f t="shared" si="0"/>
        <v>1.56</v>
      </c>
      <c r="G16" s="29">
        <f t="shared" si="0"/>
        <v>1.18</v>
      </c>
      <c r="H16" s="29">
        <f>I5+(1.0526*C5)</f>
        <v>5.6215779999999995</v>
      </c>
      <c r="I16" s="36">
        <f>J5</f>
        <v>0</v>
      </c>
      <c r="J16" s="30">
        <f>SUM(C16:I16)</f>
        <v>10.481577999999999</v>
      </c>
      <c r="L16" s="61">
        <f>B16+J16</f>
        <v>83.881578</v>
      </c>
      <c r="M16" s="18"/>
      <c r="N16" s="18"/>
      <c r="O16" s="65" t="s">
        <v>39</v>
      </c>
      <c r="P16" s="66">
        <f>90*(H17*R12-D17)*O12/Q12/R12</f>
        <v>5.616289233820425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73.1</v>
      </c>
      <c r="C17" s="7">
        <f t="shared" si="1"/>
        <v>0.34333333333333327</v>
      </c>
      <c r="D17" s="7">
        <f t="shared" si="1"/>
        <v>0.27</v>
      </c>
      <c r="E17" s="7">
        <f t="shared" si="1"/>
        <v>1.2966666666666666</v>
      </c>
      <c r="F17" s="7">
        <f t="shared" si="1"/>
        <v>1.5766666666666669</v>
      </c>
      <c r="G17" s="7">
        <f t="shared" si="1"/>
        <v>1.18</v>
      </c>
      <c r="H17" s="7">
        <f t="shared" si="1"/>
        <v>5.577894</v>
      </c>
      <c r="I17" s="37">
        <f t="shared" si="1"/>
        <v>0</v>
      </c>
      <c r="J17" s="11">
        <f t="shared" si="1"/>
        <v>10.244560666666667</v>
      </c>
      <c r="L17" s="64">
        <f>B17+J17</f>
        <v>83.34456066666667</v>
      </c>
      <c r="M17" s="18"/>
      <c r="N17" s="18"/>
      <c r="O17" s="63" t="s">
        <v>9</v>
      </c>
      <c r="P17" s="64">
        <f>SUM(P14:P16)</f>
        <v>11.097737326255164</v>
      </c>
      <c r="Q17" s="59"/>
      <c r="R17" s="59"/>
    </row>
    <row r="18" spans="1:10" ht="15.75" thickTop="1">
      <c r="A18" s="52" t="s">
        <v>13</v>
      </c>
      <c r="B18" s="34">
        <f>IF(B14="","",STDEV(B14:B16))</f>
        <v>0.30000000000175836</v>
      </c>
      <c r="C18" s="19">
        <f aca="true" t="shared" si="2" ref="C18:J18">IF(C14="","",STDEV(C14:C16))</f>
        <v>0.02886751345948258</v>
      </c>
      <c r="D18" s="19">
        <f t="shared" si="2"/>
        <v>0.07810249675906641</v>
      </c>
      <c r="E18" s="19">
        <f t="shared" si="2"/>
        <v>0.2318045153428501</v>
      </c>
      <c r="F18" s="19">
        <f t="shared" si="2"/>
        <v>0.05686240703076818</v>
      </c>
      <c r="G18" s="19">
        <f t="shared" si="2"/>
        <v>0.07999999999999836</v>
      </c>
      <c r="H18" s="19">
        <f t="shared" si="2"/>
        <v>0.14985399191211463</v>
      </c>
      <c r="I18" s="38">
        <f t="shared" si="2"/>
        <v>0</v>
      </c>
      <c r="J18" s="27">
        <f t="shared" si="2"/>
        <v>0.554398694285387</v>
      </c>
    </row>
    <row r="19" spans="1:12" ht="15.75" thickBot="1">
      <c r="A19" s="53" t="s">
        <v>4</v>
      </c>
      <c r="B19" s="35">
        <f aca="true" t="shared" si="3" ref="B19:J19">B18*100/B17</f>
        <v>0.4103967168286708</v>
      </c>
      <c r="C19" s="9">
        <f t="shared" si="3"/>
        <v>8.408013628975512</v>
      </c>
      <c r="D19" s="9">
        <f t="shared" si="3"/>
        <v>28.92685065150608</v>
      </c>
      <c r="E19" s="9">
        <f t="shared" si="3"/>
        <v>17.876954910759647</v>
      </c>
      <c r="F19" s="9">
        <f t="shared" si="3"/>
        <v>3.606495160513838</v>
      </c>
      <c r="G19" s="9">
        <f t="shared" si="3"/>
        <v>6.779661016949015</v>
      </c>
      <c r="H19" s="9">
        <f t="shared" si="3"/>
        <v>2.6865693738911967</v>
      </c>
      <c r="I19" s="39" t="e">
        <f t="shared" si="3"/>
        <v>#DIV/0!</v>
      </c>
      <c r="J19" s="12">
        <f t="shared" si="3"/>
        <v>5.411639525834103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3.74568777694679</v>
      </c>
      <c r="C25" s="4">
        <f t="shared" si="4"/>
        <v>1.872843888473395</v>
      </c>
      <c r="D25" s="4">
        <f t="shared" si="4"/>
        <v>10.716828917375537</v>
      </c>
      <c r="E25" s="4">
        <f t="shared" si="4"/>
        <v>15.919173052023856</v>
      </c>
      <c r="F25" s="4">
        <f t="shared" si="4"/>
        <v>11.445157096226303</v>
      </c>
      <c r="G25" s="4">
        <f t="shared" si="4"/>
        <v>56.30030926895411</v>
      </c>
      <c r="H25" s="40">
        <f t="shared" si="4"/>
        <v>0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2.9132457956224633</v>
      </c>
      <c r="C26" s="4">
        <f>D15*100/$J15</f>
        <v>3.0072214664489945</v>
      </c>
      <c r="D26" s="4">
        <f>E15*100/$J15</f>
        <v>13.250569586540882</v>
      </c>
      <c r="E26" s="4">
        <f>F15*100/$J15</f>
        <v>15.412010015551097</v>
      </c>
      <c r="F26" s="4">
        <f aca="true" t="shared" si="5" ref="F26:I28">G15*100/$J15</f>
        <v>11.840934524142915</v>
      </c>
      <c r="G26" s="4">
        <f t="shared" si="5"/>
        <v>53.57601861169366</v>
      </c>
      <c r="H26" s="40">
        <f t="shared" si="5"/>
        <v>0</v>
      </c>
      <c r="I26" s="14">
        <f t="shared" si="5"/>
        <v>99.99999999999999</v>
      </c>
      <c r="J26" s="6"/>
    </row>
    <row r="27" spans="1:10" ht="15.75" thickBot="1">
      <c r="A27" s="44" t="s">
        <v>2</v>
      </c>
      <c r="B27" s="4">
        <f aca="true" t="shared" si="6" ref="B27:E28">C16*100/$J16</f>
        <v>3.4345973478420904</v>
      </c>
      <c r="C27" s="4">
        <f t="shared" si="6"/>
        <v>2.957569938419578</v>
      </c>
      <c r="D27" s="4">
        <f t="shared" si="6"/>
        <v>13.833794873252865</v>
      </c>
      <c r="E27" s="4">
        <f t="shared" si="6"/>
        <v>14.883255173982393</v>
      </c>
      <c r="F27" s="4">
        <f t="shared" si="5"/>
        <v>11.257846862371297</v>
      </c>
      <c r="G27" s="4">
        <f t="shared" si="5"/>
        <v>53.63293580413178</v>
      </c>
      <c r="H27" s="40">
        <f t="shared" si="5"/>
        <v>0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3.35137195732031</v>
      </c>
      <c r="C28" s="3">
        <f t="shared" si="6"/>
        <v>2.635544937310147</v>
      </c>
      <c r="D28" s="3">
        <f t="shared" si="6"/>
        <v>12.657123217452435</v>
      </c>
      <c r="E28" s="3">
        <f t="shared" si="6"/>
        <v>15.390280930218516</v>
      </c>
      <c r="F28" s="3">
        <f t="shared" si="5"/>
        <v>11.518307503799903</v>
      </c>
      <c r="G28" s="3">
        <f t="shared" si="5"/>
        <v>54.44737145389869</v>
      </c>
      <c r="H28" s="41">
        <f t="shared" si="5"/>
        <v>0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0.4206234159660232</v>
      </c>
      <c r="C29" s="4">
        <f t="shared" si="7"/>
        <v>0.6410809058511107</v>
      </c>
      <c r="D29" s="4">
        <f t="shared" si="7"/>
        <v>1.6570792720798806</v>
      </c>
      <c r="E29" s="4">
        <f t="shared" si="7"/>
        <v>0.5179964411223386</v>
      </c>
      <c r="F29" s="4">
        <f t="shared" si="7"/>
        <v>0.29769002823564505</v>
      </c>
      <c r="G29" s="4">
        <f t="shared" si="7"/>
        <v>1.5566995189005637</v>
      </c>
      <c r="H29" s="40">
        <f t="shared" si="7"/>
        <v>0</v>
      </c>
      <c r="I29" s="14">
        <f t="shared" si="7"/>
        <v>1.0048591735576161E-14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12.550782823352897</v>
      </c>
      <c r="C30" s="5">
        <f t="shared" si="8"/>
        <v>24.324415674938244</v>
      </c>
      <c r="D30" s="5">
        <f t="shared" si="8"/>
        <v>13.092068739561576</v>
      </c>
      <c r="E30" s="5">
        <f t="shared" si="8"/>
        <v>3.365737399278155</v>
      </c>
      <c r="F30" s="5">
        <f t="shared" si="8"/>
        <v>2.584494537391338</v>
      </c>
      <c r="G30" s="5">
        <f t="shared" si="8"/>
        <v>2.859090305614922</v>
      </c>
      <c r="H30" s="42" t="e">
        <f t="shared" si="8"/>
        <v>#DIV/0!</v>
      </c>
      <c r="I30" s="16">
        <f t="shared" si="8"/>
        <v>1.0048591735576161E-14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73.1</v>
      </c>
      <c r="C36" s="4">
        <f aca="true" t="shared" si="10" ref="C36:I36">C14/($J$14/(100-$B$14))</f>
        <v>1.0075900119986865</v>
      </c>
      <c r="D36" s="4">
        <f t="shared" si="10"/>
        <v>0.5037950059993432</v>
      </c>
      <c r="E36" s="4">
        <f t="shared" si="10"/>
        <v>2.88282697877402</v>
      </c>
      <c r="F36" s="4">
        <f t="shared" si="10"/>
        <v>4.2822575509944185</v>
      </c>
      <c r="G36" s="4">
        <f t="shared" si="10"/>
        <v>3.078747258884876</v>
      </c>
      <c r="H36" s="4">
        <f t="shared" si="10"/>
        <v>15.144783193348658</v>
      </c>
      <c r="I36" s="40">
        <f t="shared" si="10"/>
        <v>0</v>
      </c>
      <c r="J36" s="14">
        <f>SUM(B36:I36)</f>
        <v>99.99999999999999</v>
      </c>
    </row>
    <row r="37" spans="1:10" ht="15">
      <c r="A37" s="44" t="s">
        <v>1</v>
      </c>
      <c r="B37" s="40">
        <f t="shared" si="9"/>
        <v>72.8</v>
      </c>
      <c r="C37" s="4">
        <f>C15/($J$15/(100-$B$15))</f>
        <v>0.7924028564093101</v>
      </c>
      <c r="D37" s="4">
        <f aca="true" t="shared" si="11" ref="D37:I37">D15/($J$15/(100-$B$15))</f>
        <v>0.8179642388741266</v>
      </c>
      <c r="E37" s="4">
        <f t="shared" si="11"/>
        <v>3.60415492753912</v>
      </c>
      <c r="F37" s="4">
        <f t="shared" si="11"/>
        <v>4.192066724229899</v>
      </c>
      <c r="G37" s="4">
        <f t="shared" si="11"/>
        <v>3.220734190566873</v>
      </c>
      <c r="H37" s="4">
        <f t="shared" si="11"/>
        <v>14.572677062380677</v>
      </c>
      <c r="I37" s="40">
        <f t="shared" si="11"/>
        <v>0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73.4</v>
      </c>
      <c r="C38" s="4">
        <f>C16/($J$16/(100-$B$16))</f>
        <v>0.9136028945259959</v>
      </c>
      <c r="D38" s="4">
        <f aca="true" t="shared" si="12" ref="D38:I38">D16/($J$16/(100-$B$16))</f>
        <v>0.7867136036196076</v>
      </c>
      <c r="E38" s="4">
        <f t="shared" si="12"/>
        <v>3.6797894362852612</v>
      </c>
      <c r="F38" s="4">
        <f t="shared" si="12"/>
        <v>3.9589458762793157</v>
      </c>
      <c r="G38" s="4">
        <f t="shared" si="12"/>
        <v>2.994587265390764</v>
      </c>
      <c r="H38" s="4">
        <f t="shared" si="12"/>
        <v>14.266360923899052</v>
      </c>
      <c r="I38" s="40">
        <f t="shared" si="12"/>
        <v>0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73.1</v>
      </c>
      <c r="C39" s="3">
        <f>AVERAGE(C36:C38)</f>
        <v>0.9045319209779975</v>
      </c>
      <c r="D39" s="3">
        <f aca="true" t="shared" si="13" ref="D39:I39">AVERAGE(D36:D38)</f>
        <v>0.7028242828310258</v>
      </c>
      <c r="E39" s="3">
        <f t="shared" si="13"/>
        <v>3.388923780866134</v>
      </c>
      <c r="F39" s="3">
        <f t="shared" si="13"/>
        <v>4.144423383834544</v>
      </c>
      <c r="G39" s="3">
        <f t="shared" si="13"/>
        <v>3.0980229049475043</v>
      </c>
      <c r="H39" s="3">
        <f t="shared" si="13"/>
        <v>14.661273726542795</v>
      </c>
      <c r="I39" s="41">
        <f t="shared" si="13"/>
        <v>0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0.30000000000175836</v>
      </c>
      <c r="C40" s="4">
        <f aca="true" t="shared" si="14" ref="C40:J40">STDEV(C36:C38)</f>
        <v>0.10787997915967859</v>
      </c>
      <c r="D40" s="4">
        <f t="shared" si="14"/>
        <v>0.17307120016935137</v>
      </c>
      <c r="E40" s="4">
        <f t="shared" si="14"/>
        <v>0.43992115719094066</v>
      </c>
      <c r="F40" s="4">
        <f t="shared" si="14"/>
        <v>0.16683832193112158</v>
      </c>
      <c r="G40" s="4">
        <f t="shared" si="14"/>
        <v>0.11429904129081433</v>
      </c>
      <c r="H40" s="4">
        <f t="shared" si="14"/>
        <v>0.4458625881836115</v>
      </c>
      <c r="I40" s="40">
        <f t="shared" si="14"/>
        <v>0</v>
      </c>
      <c r="J40" s="14">
        <f t="shared" si="14"/>
        <v>1.0048591735576161E-14</v>
      </c>
    </row>
    <row r="41" spans="1:10" ht="16.5" thickBot="1" thickTop="1">
      <c r="A41" s="46" t="s">
        <v>4</v>
      </c>
      <c r="B41" s="42">
        <f t="shared" si="9"/>
        <v>0.4103967168286708</v>
      </c>
      <c r="C41" s="5">
        <f aca="true" t="shared" si="15" ref="C41:J41">C40*100/C39</f>
        <v>11.926608299576278</v>
      </c>
      <c r="D41" s="5">
        <f t="shared" si="15"/>
        <v>24.625102518115675</v>
      </c>
      <c r="E41" s="5">
        <f t="shared" si="15"/>
        <v>12.98114639446115</v>
      </c>
      <c r="F41" s="5">
        <f t="shared" si="15"/>
        <v>4.025609993947042</v>
      </c>
      <c r="G41" s="5">
        <f t="shared" si="15"/>
        <v>3.6894188583396264</v>
      </c>
      <c r="H41" s="5">
        <f t="shared" si="15"/>
        <v>3.041090402509989</v>
      </c>
      <c r="I41" s="42" t="e">
        <f t="shared" si="15"/>
        <v>#DIV/0!</v>
      </c>
      <c r="J41" s="16">
        <f t="shared" si="15"/>
        <v>1.0048591735576161E-14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2012-02-27T11:12:09Z</dcterms:modified>
  <cp:category/>
  <cp:version/>
  <cp:contentType/>
  <cp:contentStatus/>
</cp:coreProperties>
</file>